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230" yWindow="-15" windowWidth="10275" windowHeight="8955"/>
  </bookViews>
  <sheets>
    <sheet name="１-①計画策定費用（個人）" sheetId="1" r:id="rId1"/>
    <sheet name="１-②計画策定費用（法人）" sheetId="4" r:id="rId2"/>
    <sheet name="２-①モニタリング費用 （個人）" sheetId="2" r:id="rId3"/>
    <sheet name="２-②モニタリング費用（法人）" sheetId="3" r:id="rId4"/>
  </sheets>
  <calcPr calcId="152511"/>
</workbook>
</file>

<file path=xl/calcChain.xml><?xml version="1.0" encoding="utf-8"?>
<calcChain xmlns="http://schemas.openxmlformats.org/spreadsheetml/2006/main">
  <c r="F27" i="4" l="1"/>
  <c r="D19" i="4" s="1"/>
  <c r="F26" i="2" l="1"/>
  <c r="H19" i="4"/>
  <c r="F28" i="1"/>
  <c r="F29" i="1" l="1"/>
  <c r="D20" i="1"/>
  <c r="F28" i="2"/>
  <c r="F27" i="2"/>
  <c r="H18" i="2" s="1"/>
  <c r="D18" i="2"/>
  <c r="E30" i="3"/>
  <c r="F27" i="3"/>
  <c r="H30" i="3" l="1"/>
  <c r="D19" i="3"/>
  <c r="H19" i="3"/>
  <c r="F30" i="1"/>
  <c r="H20" i="1"/>
  <c r="H35" i="3"/>
  <c r="H36" i="3" s="1"/>
  <c r="E32" i="2" l="1"/>
  <c r="H32" i="2"/>
  <c r="H37" i="2" l="1"/>
  <c r="H38" i="2" s="1"/>
  <c r="H31" i="4" l="1"/>
  <c r="H35" i="1"/>
  <c r="E31" i="4" l="1"/>
  <c r="E35" i="1"/>
  <c r="F31" i="1" l="1"/>
  <c r="F32" i="1" s="1"/>
  <c r="F29" i="2"/>
  <c r="F30" i="2" s="1"/>
</calcChain>
</file>

<file path=xl/sharedStrings.xml><?xml version="1.0" encoding="utf-8"?>
<sst xmlns="http://schemas.openxmlformats.org/spreadsheetml/2006/main" count="216" uniqueCount="89">
  <si>
    <t>平成　　年　　月　　日</t>
    <rPh sb="0" eb="2">
      <t>ヘイセイ</t>
    </rPh>
    <rPh sb="4" eb="5">
      <t>ネン</t>
    </rPh>
    <rPh sb="7" eb="8">
      <t>ガツ</t>
    </rPh>
    <rPh sb="10" eb="11">
      <t>ニチ</t>
    </rPh>
    <phoneticPr fontId="2"/>
  </si>
  <si>
    <t>住所</t>
    <rPh sb="0" eb="2">
      <t>ジュウショ</t>
    </rPh>
    <phoneticPr fontId="2"/>
  </si>
  <si>
    <t>会社名</t>
    <rPh sb="0" eb="3">
      <t>カイシャメイ</t>
    </rPh>
    <phoneticPr fontId="2"/>
  </si>
  <si>
    <t>氏名</t>
    <rPh sb="0" eb="2">
      <t>シメイ</t>
    </rPh>
    <phoneticPr fontId="2"/>
  </si>
  <si>
    <t>請求額</t>
    <rPh sb="0" eb="2">
      <t>セイキュウ</t>
    </rPh>
    <rPh sb="2" eb="3">
      <t>ガク</t>
    </rPh>
    <phoneticPr fontId="2"/>
  </si>
  <si>
    <t>円</t>
    <rPh sb="0" eb="1">
      <t>エン</t>
    </rPh>
    <phoneticPr fontId="2"/>
  </si>
  <si>
    <t>内訳</t>
    <rPh sb="0" eb="2">
      <t>ウチワケ</t>
    </rPh>
    <phoneticPr fontId="2"/>
  </si>
  <si>
    <t>申請者領収書金額</t>
    <rPh sb="0" eb="3">
      <t>シンセイシャ</t>
    </rPh>
    <rPh sb="3" eb="6">
      <t>リョウシュウショ</t>
    </rPh>
    <rPh sb="6" eb="8">
      <t>キンガク</t>
    </rPh>
    <phoneticPr fontId="2"/>
  </si>
  <si>
    <t>Ｃ＝Ａ－Ｂ</t>
    <phoneticPr fontId="2"/>
  </si>
  <si>
    <t>Ｅ＝Ｃ－Ｄ</t>
    <phoneticPr fontId="2"/>
  </si>
  <si>
    <t xml:space="preserve">        印</t>
    <rPh sb="8" eb="9">
      <t>イン</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</si>
  <si>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</si>
  <si>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</si>
  <si>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</si>
  <si>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計画策定費用見積額</t>
    <rPh sb="0" eb="2">
      <t>ケイカク</t>
    </rPh>
    <rPh sb="2" eb="4">
      <t>サクテイ</t>
    </rPh>
    <rPh sb="4" eb="6">
      <t>ヒヨウ</t>
    </rPh>
    <rPh sb="6" eb="8">
      <t>ミツ</t>
    </rPh>
    <rPh sb="8" eb="9">
      <t>ガク</t>
    </rPh>
    <phoneticPr fontId="2"/>
  </si>
  <si>
    <t>支払予定上限</t>
    <rPh sb="0" eb="2">
      <t>シハライ</t>
    </rPh>
    <rPh sb="2" eb="4">
      <t>ヨテイ</t>
    </rPh>
    <rPh sb="4" eb="6">
      <t>ジョウゲン</t>
    </rPh>
    <phoneticPr fontId="2"/>
  </si>
  <si>
    <t>円</t>
    <rPh sb="0" eb="1">
      <t>エン</t>
    </rPh>
    <phoneticPr fontId="2"/>
  </si>
  <si>
    <t>円</t>
    <rPh sb="0" eb="1">
      <t>エン</t>
    </rPh>
    <phoneticPr fontId="2"/>
  </si>
  <si>
    <t>円　≧</t>
    <rPh sb="0" eb="1">
      <t>エン</t>
    </rPh>
    <phoneticPr fontId="2"/>
  </si>
  <si>
    <t>（費用見積額の2/3かつ２００万円以下）</t>
    <rPh sb="1" eb="3">
      <t>ヒヨウ</t>
    </rPh>
    <rPh sb="3" eb="5">
      <t>ミツ</t>
    </rPh>
    <rPh sb="5" eb="6">
      <t>ガク</t>
    </rPh>
    <rPh sb="15" eb="17">
      <t>マンエン</t>
    </rPh>
    <rPh sb="17" eb="19">
      <t>イカ</t>
    </rPh>
    <phoneticPr fontId="2"/>
  </si>
  <si>
    <t>　　　↑</t>
    <phoneticPr fontId="2"/>
  </si>
  <si>
    <t>差引請求額</t>
    <rPh sb="0" eb="2">
      <t>サシヒキ</t>
    </rPh>
    <rPh sb="2" eb="4">
      <t>セイキュウ</t>
    </rPh>
    <rPh sb="4" eb="5">
      <t>ガク</t>
    </rPh>
    <phoneticPr fontId="2"/>
  </si>
  <si>
    <t>差引税込請求額</t>
    <rPh sb="0" eb="2">
      <t>サシヒキ</t>
    </rPh>
    <rPh sb="2" eb="4">
      <t>ゼイコミ</t>
    </rPh>
    <rPh sb="4" eb="6">
      <t>セイキュウ</t>
    </rPh>
    <rPh sb="6" eb="7">
      <t>ガク</t>
    </rPh>
    <phoneticPr fontId="2"/>
  </si>
  <si>
    <t>うち消費税等</t>
    <rPh sb="2" eb="5">
      <t>ショウヒゼイ</t>
    </rPh>
    <rPh sb="5" eb="6">
      <t>トウ</t>
    </rPh>
    <phoneticPr fontId="2"/>
  </si>
  <si>
    <t>税抜金額</t>
    <rPh sb="0" eb="1">
      <t>ゼイ</t>
    </rPh>
    <rPh sb="1" eb="2">
      <t>ヌ</t>
    </rPh>
    <rPh sb="2" eb="4">
      <t>キンガク</t>
    </rPh>
    <phoneticPr fontId="2"/>
  </si>
  <si>
    <t>F＝E×１０．２１％</t>
    <phoneticPr fontId="2"/>
  </si>
  <si>
    <t>源泉所得税（１０．２１％）</t>
    <rPh sb="0" eb="2">
      <t>ゲンセン</t>
    </rPh>
    <rPh sb="2" eb="5">
      <t>ショトクゼイ</t>
    </rPh>
    <phoneticPr fontId="2"/>
  </si>
  <si>
    <t>差引振込金額</t>
    <rPh sb="0" eb="2">
      <t>サシヒキ</t>
    </rPh>
    <rPh sb="2" eb="4">
      <t>フリコミ</t>
    </rPh>
    <rPh sb="4" eb="6">
      <t>キンガク</t>
    </rPh>
    <phoneticPr fontId="2"/>
  </si>
  <si>
    <t>Ｇ＝C-F</t>
    <phoneticPr fontId="2"/>
  </si>
  <si>
    <t>円）</t>
    <rPh sb="0" eb="1">
      <t>エン</t>
    </rPh>
    <phoneticPr fontId="2"/>
  </si>
  <si>
    <t>（うち消費税等</t>
    <rPh sb="3" eb="6">
      <t>ショウヒゼイ</t>
    </rPh>
    <rPh sb="6" eb="7">
      <t>トウ</t>
    </rPh>
    <phoneticPr fontId="2"/>
  </si>
  <si>
    <t>（費用見積額の2/3以下かつ２００万円以下）</t>
    <rPh sb="1" eb="3">
      <t>ヒヨウ</t>
    </rPh>
    <rPh sb="3" eb="5">
      <t>ミツ</t>
    </rPh>
    <rPh sb="5" eb="6">
      <t>ガク</t>
    </rPh>
    <rPh sb="10" eb="12">
      <t>イカ</t>
    </rPh>
    <rPh sb="17" eb="19">
      <t>マンエン</t>
    </rPh>
    <rPh sb="19" eb="21">
      <t>イカ</t>
    </rPh>
    <phoneticPr fontId="2"/>
  </si>
  <si>
    <t>請求金額計</t>
    <rPh sb="0" eb="2">
      <t>セイキュウ</t>
    </rPh>
    <rPh sb="2" eb="4">
      <t>キンガク</t>
    </rPh>
    <rPh sb="4" eb="5">
      <t>ケイ</t>
    </rPh>
    <phoneticPr fontId="2"/>
  </si>
  <si>
    <t>費用総額</t>
    <rPh sb="0" eb="2">
      <t>ヒヨウ</t>
    </rPh>
    <rPh sb="2" eb="3">
      <t>ソウ</t>
    </rPh>
    <rPh sb="3" eb="4">
      <t>ガク</t>
    </rPh>
    <phoneticPr fontId="2"/>
  </si>
  <si>
    <t>費用総額</t>
    <rPh sb="0" eb="2">
      <t>ヒヨウ</t>
    </rPh>
    <rPh sb="2" eb="4">
      <t>ソウガク</t>
    </rPh>
    <phoneticPr fontId="2"/>
  </si>
  <si>
    <t>計画策定費用請求書</t>
    <rPh sb="0" eb="2">
      <t>ケイカク</t>
    </rPh>
    <rPh sb="2" eb="4">
      <t>サクテイ</t>
    </rPh>
    <rPh sb="4" eb="6">
      <t>ヒヨウ</t>
    </rPh>
    <rPh sb="6" eb="9">
      <t>セイキュウショ</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</si>
  <si>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</si>
  <si>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</si>
  <si>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確認</t>
    <rPh sb="0" eb="2">
      <t>カクニン</t>
    </rPh>
    <phoneticPr fontId="2"/>
  </si>
  <si>
    <t>事項</t>
    <rPh sb="0" eb="2">
      <t>ジコウ</t>
    </rPh>
    <phoneticPr fontId="2"/>
  </si>
  <si>
    <t>大阪府経営改善支援センター御中</t>
    <rPh sb="0" eb="3">
      <t>オオサカフ</t>
    </rPh>
    <rPh sb="3" eb="5">
      <t>ケイエイ</t>
    </rPh>
    <rPh sb="5" eb="7">
      <t>カイゼン</t>
    </rPh>
    <rPh sb="7" eb="9">
      <t>シエン</t>
    </rPh>
    <rPh sb="13" eb="15">
      <t>オンチュウ</t>
    </rPh>
    <phoneticPr fontId="2"/>
  </si>
  <si>
    <r>
      <t>但し、</t>
    </r>
    <r>
      <rPr>
        <sz val="11"/>
        <color rgb="FFFF0000"/>
        <rFont val="ＭＳ Ｐゴシック"/>
        <family val="3"/>
        <charset val="128"/>
        <scheme val="minor"/>
      </rPr>
      <t/>
    </r>
    <rPh sb="0" eb="1">
      <t>タダ</t>
    </rPh>
    <phoneticPr fontId="2"/>
  </si>
  <si>
    <t>○○○株式会社</t>
    <phoneticPr fontId="2"/>
  </si>
  <si>
    <t>経営改善計画策定支援に係る費用支払として</t>
  </si>
  <si>
    <t xml:space="preserve">但し、  </t>
    <rPh sb="0" eb="1">
      <t>タダ</t>
    </rPh>
    <phoneticPr fontId="2"/>
  </si>
  <si>
    <t>○○○株式会社</t>
    <phoneticPr fontId="2"/>
  </si>
  <si>
    <t>（法人認定支援機関用）</t>
    <rPh sb="1" eb="3">
      <t>ホウジン</t>
    </rPh>
    <rPh sb="3" eb="5">
      <t>ニンテイ</t>
    </rPh>
    <rPh sb="5" eb="7">
      <t>シエン</t>
    </rPh>
    <rPh sb="7" eb="9">
      <t>キカン</t>
    </rPh>
    <rPh sb="9" eb="10">
      <t>ヨウ</t>
    </rPh>
    <phoneticPr fontId="2"/>
  </si>
  <si>
    <t>（個人認定支援機関用）</t>
    <rPh sb="1" eb="3">
      <t>コジン</t>
    </rPh>
    <rPh sb="3" eb="5">
      <t>ニンテイ</t>
    </rPh>
    <rPh sb="5" eb="7">
      <t>シエン</t>
    </rPh>
    <rPh sb="7" eb="9">
      <t>キカン</t>
    </rPh>
    <rPh sb="9" eb="10">
      <t>ヨウ</t>
    </rPh>
    <phoneticPr fontId="2"/>
  </si>
  <si>
    <t>（認定支援機関の氏名を記入）</t>
    <rPh sb="1" eb="3">
      <t>ニンテイ</t>
    </rPh>
    <rPh sb="3" eb="5">
      <t>シエン</t>
    </rPh>
    <rPh sb="5" eb="7">
      <t>キカン</t>
    </rPh>
    <rPh sb="8" eb="10">
      <t>シメイ</t>
    </rPh>
    <rPh sb="11" eb="13">
      <t>キニュウ</t>
    </rPh>
    <phoneticPr fontId="2"/>
  </si>
  <si>
    <t>（認定支援機関名）</t>
    <rPh sb="1" eb="3">
      <t>ニンテイ</t>
    </rPh>
    <rPh sb="3" eb="5">
      <t>シエン</t>
    </rPh>
    <rPh sb="5" eb="7">
      <t>キカン</t>
    </rPh>
    <rPh sb="7" eb="8">
      <t>メイ</t>
    </rPh>
    <phoneticPr fontId="2"/>
  </si>
  <si>
    <t>（認定支援機関名を記入）</t>
    <rPh sb="1" eb="3">
      <t>ニンテイ</t>
    </rPh>
    <rPh sb="3" eb="5">
      <t>シエン</t>
    </rPh>
    <rPh sb="5" eb="7">
      <t>キカン</t>
    </rPh>
    <rPh sb="7" eb="8">
      <t>メイ</t>
    </rPh>
    <rPh sb="9" eb="11">
      <t>キニュウ</t>
    </rPh>
    <phoneticPr fontId="2"/>
  </si>
  <si>
    <t>Ｂ      　</t>
    <phoneticPr fontId="2"/>
  </si>
  <si>
    <t>モニタリング費用請求書</t>
    <rPh sb="6" eb="8">
      <t>ヒヨウ</t>
    </rPh>
    <rPh sb="8" eb="11">
      <t>セイキュウショ</t>
    </rPh>
    <phoneticPr fontId="2"/>
  </si>
  <si>
    <t>認定支援機関</t>
    <rPh sb="0" eb="2">
      <t>ニンテイ</t>
    </rPh>
    <rPh sb="2" eb="4">
      <t>シエン</t>
    </rPh>
    <rPh sb="4" eb="6">
      <t>キカン</t>
    </rPh>
    <phoneticPr fontId="2"/>
  </si>
  <si>
    <t>但し、</t>
    <rPh sb="0" eb="1">
      <t>タダ</t>
    </rPh>
    <phoneticPr fontId="2"/>
  </si>
  <si>
    <t>○○○株式会社</t>
    <phoneticPr fontId="2"/>
  </si>
  <si>
    <t>Ｂ</t>
    <phoneticPr fontId="2"/>
  </si>
  <si>
    <t>Ｃ＝Ａ－Ｂ</t>
    <phoneticPr fontId="2"/>
  </si>
  <si>
    <t>Ｅ＝Ｃ－Ｄ</t>
    <phoneticPr fontId="2"/>
  </si>
  <si>
    <t>F＝E×１０．２１％</t>
    <phoneticPr fontId="2"/>
  </si>
  <si>
    <t>Ｇ＝C-F</t>
    <phoneticPr fontId="2"/>
  </si>
  <si>
    <t>支払上限</t>
    <rPh sb="0" eb="2">
      <t>シハライ</t>
    </rPh>
    <rPh sb="2" eb="4">
      <t>ジョウゲン</t>
    </rPh>
    <phoneticPr fontId="2"/>
  </si>
  <si>
    <t>今回請求額</t>
    <rPh sb="0" eb="2">
      <t>コンカイ</t>
    </rPh>
    <rPh sb="2" eb="4">
      <t>セイキュウ</t>
    </rPh>
    <rPh sb="4" eb="5">
      <t>ガク</t>
    </rPh>
    <phoneticPr fontId="2"/>
  </si>
  <si>
    <t>　　　↑</t>
    <phoneticPr fontId="2"/>
  </si>
  <si>
    <t>（費用総額の2/3）</t>
    <rPh sb="1" eb="3">
      <t>ヒヨウ</t>
    </rPh>
    <rPh sb="3" eb="4">
      <t>ソウ</t>
    </rPh>
    <rPh sb="4" eb="5">
      <t>ガク</t>
    </rPh>
    <phoneticPr fontId="2"/>
  </si>
  <si>
    <t>モニタリング費用見積
総額の2/3（注）</t>
    <rPh sb="6" eb="8">
      <t>ヒヨウ</t>
    </rPh>
    <rPh sb="8" eb="10">
      <t>ミツ</t>
    </rPh>
    <rPh sb="11" eb="12">
      <t>ソウ</t>
    </rPh>
    <rPh sb="12" eb="13">
      <t>ガク</t>
    </rPh>
    <rPh sb="18" eb="19">
      <t>チュウ</t>
    </rPh>
    <phoneticPr fontId="2"/>
  </si>
  <si>
    <t>（注）</t>
    <rPh sb="1" eb="2">
      <t>チュウ</t>
    </rPh>
    <phoneticPr fontId="2"/>
  </si>
  <si>
    <t>上記の例示金額については、以下の条件を前提に記載しています。（単位：円）</t>
    <rPh sb="0" eb="2">
      <t>ジョウキ</t>
    </rPh>
    <rPh sb="3" eb="5">
      <t>レイジ</t>
    </rPh>
    <rPh sb="5" eb="7">
      <t>キンガク</t>
    </rPh>
    <rPh sb="13" eb="15">
      <t>イカ</t>
    </rPh>
    <rPh sb="16" eb="18">
      <t>ジョウケン</t>
    </rPh>
    <rPh sb="19" eb="21">
      <t>ゼンテイ</t>
    </rPh>
    <rPh sb="22" eb="24">
      <t>キサイ</t>
    </rPh>
    <rPh sb="31" eb="33">
      <t>タンイ</t>
    </rPh>
    <rPh sb="34" eb="35">
      <t>エン</t>
    </rPh>
    <phoneticPr fontId="2"/>
  </si>
  <si>
    <t>モニタリング費用見積総額</t>
    <rPh sb="6" eb="8">
      <t>ヒヨウ</t>
    </rPh>
    <rPh sb="8" eb="10">
      <t>ミツ</t>
    </rPh>
    <rPh sb="10" eb="12">
      <t>ソウガク</t>
    </rPh>
    <phoneticPr fontId="2"/>
  </si>
  <si>
    <t>（４回/年　×　３年　×４０,０００）</t>
    <rPh sb="2" eb="3">
      <t>カイ</t>
    </rPh>
    <rPh sb="4" eb="5">
      <t>ネン</t>
    </rPh>
    <rPh sb="9" eb="10">
      <t>ネン</t>
    </rPh>
    <phoneticPr fontId="2"/>
  </si>
  <si>
    <t>センター事業負担額上限</t>
    <rPh sb="4" eb="6">
      <t>ジギョウ</t>
    </rPh>
    <rPh sb="6" eb="8">
      <t>フタン</t>
    </rPh>
    <rPh sb="8" eb="9">
      <t>ガク</t>
    </rPh>
    <rPh sb="9" eb="11">
      <t>ジョウゲン</t>
    </rPh>
    <phoneticPr fontId="2"/>
  </si>
  <si>
    <t>上記は２回目の請求額を例としており、１回につき４０,０００円の費用に対して1/3と</t>
    <rPh sb="0" eb="2">
      <t>ジョウキ</t>
    </rPh>
    <rPh sb="4" eb="6">
      <t>カイメ</t>
    </rPh>
    <rPh sb="7" eb="9">
      <t>セイキュウ</t>
    </rPh>
    <rPh sb="9" eb="10">
      <t>ガク</t>
    </rPh>
    <rPh sb="11" eb="12">
      <t>レイ</t>
    </rPh>
    <rPh sb="19" eb="20">
      <t>カイ</t>
    </rPh>
    <rPh sb="29" eb="30">
      <t>エン</t>
    </rPh>
    <rPh sb="31" eb="33">
      <t>ヒヨウ</t>
    </rPh>
    <rPh sb="34" eb="35">
      <t>タイ</t>
    </rPh>
    <phoneticPr fontId="2"/>
  </si>
  <si>
    <t>2/3に区分する場合の端数については１００円単位で計上しております。</t>
    <rPh sb="4" eb="6">
      <t>クブン</t>
    </rPh>
    <rPh sb="8" eb="10">
      <t>バアイ</t>
    </rPh>
    <rPh sb="11" eb="13">
      <t>ハスウ</t>
    </rPh>
    <rPh sb="21" eb="22">
      <t>エン</t>
    </rPh>
    <rPh sb="22" eb="24">
      <t>タンイ</t>
    </rPh>
    <rPh sb="25" eb="27">
      <t>ケイジョウ</t>
    </rPh>
    <phoneticPr fontId="2"/>
  </si>
  <si>
    <t>(法人認定支援機関用）</t>
    <rPh sb="1" eb="3">
      <t>ホウジン</t>
    </rPh>
    <rPh sb="3" eb="5">
      <t>ニンテイ</t>
    </rPh>
    <rPh sb="5" eb="7">
      <t>シエン</t>
    </rPh>
    <rPh sb="7" eb="9">
      <t>キカン</t>
    </rPh>
    <rPh sb="9" eb="10">
      <t>ヨウ</t>
    </rPh>
    <phoneticPr fontId="2"/>
  </si>
  <si>
    <t>○○○株式会社</t>
    <phoneticPr fontId="2"/>
  </si>
  <si>
    <t>モニタリング費用
見積総額の2/3（注）</t>
    <rPh sb="6" eb="8">
      <t>ヒヨウ</t>
    </rPh>
    <rPh sb="9" eb="11">
      <t>ミツ</t>
    </rPh>
    <rPh sb="11" eb="12">
      <t>ソウ</t>
    </rPh>
    <rPh sb="12" eb="13">
      <t>ガク</t>
    </rPh>
    <rPh sb="18" eb="19">
      <t>チュウ</t>
    </rPh>
    <phoneticPr fontId="2"/>
  </si>
  <si>
    <t>口座を変更する場合は、口座変更届を提出して下さい。</t>
    <rPh sb="0" eb="2">
      <t>コウザ</t>
    </rPh>
    <rPh sb="3" eb="5">
      <t>ヘンコウ</t>
    </rPh>
    <rPh sb="7" eb="9">
      <t>バアイ</t>
    </rPh>
    <rPh sb="11" eb="13">
      <t>コウザ</t>
    </rPh>
    <rPh sb="13" eb="16">
      <t>ヘンコウトドケ</t>
    </rPh>
    <rPh sb="17" eb="19">
      <t>テイシュツ</t>
    </rPh>
    <rPh sb="21" eb="22">
      <t>クダ</t>
    </rPh>
    <phoneticPr fontId="2"/>
  </si>
  <si>
    <t>センター事業負担額</t>
    <rPh sb="4" eb="6">
      <t>ジギョウ</t>
    </rPh>
    <rPh sb="6" eb="8">
      <t>フタン</t>
    </rPh>
    <rPh sb="8" eb="9">
      <t>ガク</t>
    </rPh>
    <phoneticPr fontId="2"/>
  </si>
  <si>
    <t>D＝C×８／１０８</t>
    <phoneticPr fontId="2"/>
  </si>
  <si>
    <t>D＝C×８／１０８</t>
    <phoneticPr fontId="2"/>
  </si>
  <si>
    <t>請求額累計</t>
    <rPh sb="0" eb="2">
      <t>セイキュウ</t>
    </rPh>
    <rPh sb="2" eb="3">
      <t>ガク</t>
    </rPh>
    <rPh sb="3" eb="5">
      <t>ルイケイ</t>
    </rPh>
    <phoneticPr fontId="2"/>
  </si>
  <si>
    <t>前回までの請求累計</t>
    <rPh sb="0" eb="2">
      <t>ゼンカイ</t>
    </rPh>
    <rPh sb="5" eb="7">
      <t>セイキュウ</t>
    </rPh>
    <rPh sb="7" eb="9">
      <t>ルイケイ</t>
    </rPh>
    <phoneticPr fontId="2"/>
  </si>
  <si>
    <t>　　　経営改善計画策定支援に係る費用支払として</t>
    <phoneticPr fontId="2"/>
  </si>
  <si>
    <t xml:space="preserve"> </t>
    <phoneticPr fontId="2"/>
  </si>
  <si>
    <t>Ａ　*従事時間管理表</t>
    <phoneticPr fontId="2"/>
  </si>
  <si>
    <t>*従事時間管理表</t>
    <phoneticPr fontId="2"/>
  </si>
  <si>
    <t>Ａ　*従事時間管理表</t>
    <rPh sb="3" eb="5">
      <t>ジュウジ</t>
    </rPh>
    <rPh sb="5" eb="7">
      <t>ジカン</t>
    </rPh>
    <rPh sb="7" eb="9">
      <t>カンリ</t>
    </rPh>
    <rPh sb="9" eb="10">
      <t>ヒョウ</t>
    </rPh>
    <phoneticPr fontId="2"/>
  </si>
  <si>
    <t>　　　経営改善計画策定支援に係る費用支払として</t>
    <phoneticPr fontId="2"/>
  </si>
  <si>
    <t>Ａ *従事時間管理表</t>
    <rPh sb="3" eb="5">
      <t>ジュウジ</t>
    </rPh>
    <rPh sb="5" eb="7">
      <t>ジカン</t>
    </rPh>
    <rPh sb="7" eb="9">
      <t>カンリ</t>
    </rPh>
    <rPh sb="9" eb="10">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</si>
</sst>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11"/>
      <color rgb="FFFF0000"/>
      <name val="ＭＳ Ｐゴシック"/>
      <family val="2"/>
      <charset val="128"/>
      <scheme val="minor"/>
    </font>
    <font>
      <sz val="16"/>
      <color rgb="FFFF0000"/>
      <name val="ＭＳ Ｐゴシック"/>
      <family val="2"/>
      <charset val="128"/>
      <scheme val="minor"/>
    </font>
    <font>
      <sz val="11"/>
      <color rgb="FFFF0000"/>
      <name val="ＭＳ Ｐゴシック"/>
      <family val="3"/>
      <charset val="128"/>
      <scheme val="minor"/>
    </font>
    <font>
      <sz val="7"/>
      <color theme="1"/>
      <name val="ＭＳ Ｐゴシック"/>
      <family val="2"/>
      <charset val="128"/>
      <scheme val="minor"/>
    </font>
    <font>
      <sz val="1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0" fontId="0" fillId="0" borderId="0" xfId="0" applyBorder="1">
      <alignment vertical="center"/>
    </xf>
    <xf numFmtId="56" fontId="0" fillId="0" borderId="0" xfId="0" applyNumberFormat="1">
      <alignment vertical="center"/>
    </xf>
    <xf numFmtId="38" fontId="0" fillId="0" borderId="0" xfId="0" applyNumberFormat="1">
      <alignment vertical="center"/>
    </xf>
    <xf numFmtId="0" fontId="4" fillId="0" borderId="0" xfId="0" applyFont="1">
      <alignment vertical="center"/>
    </xf>
    <xf numFmtId="38" fontId="6" fillId="0" borderId="0" xfId="1" applyFont="1">
      <alignment vertical="center"/>
    </xf>
    <xf numFmtId="0" fontId="3" fillId="0" borderId="0" xfId="0" applyFont="1" applyAlignment="1">
      <alignment vertical="center"/>
    </xf>
    <xf numFmtId="0" fontId="4" fillId="0" borderId="0" xfId="0" applyFont="1" applyBorder="1">
      <alignment vertical="center"/>
    </xf>
    <xf numFmtId="0" fontId="5" fillId="0" borderId="0" xfId="0" applyFont="1" applyBorder="1">
      <alignment vertical="center"/>
    </xf>
    <xf numFmtId="0" fontId="7" fillId="0" borderId="0" xfId="0" applyFont="1" applyBorder="1">
      <alignment vertical="center"/>
    </xf>
    <xf numFmtId="176" fontId="7" fillId="0" borderId="0" xfId="0" applyNumberFormat="1" applyFont="1">
      <alignment vertical="center"/>
    </xf>
    <xf numFmtId="38" fontId="7" fillId="2" borderId="0" xfId="1" applyFont="1" applyFill="1">
      <alignment vertical="center"/>
    </xf>
    <xf numFmtId="38" fontId="7" fillId="0" borderId="0" xfId="1" applyFont="1">
      <alignment vertical="center"/>
    </xf>
    <xf numFmtId="38" fontId="7" fillId="0" borderId="0" xfId="1" applyFont="1" applyAlignment="1">
      <alignment horizontal="right" vertical="center"/>
    </xf>
    <xf numFmtId="0" fontId="7" fillId="0" borderId="0" xfId="0" applyFont="1">
      <alignment vertical="center"/>
    </xf>
    <xf numFmtId="0" fontId="7" fillId="0" borderId="1" xfId="0" applyFont="1" applyBorder="1">
      <alignment vertical="center"/>
    </xf>
    <xf numFmtId="176" fontId="7" fillId="0" borderId="0" xfId="0" applyNumberFormat="1" applyFont="1" applyFill="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7" fillId="0" borderId="12" xfId="0" applyFont="1" applyBorder="1">
      <alignment vertical="center"/>
    </xf>
    <xf numFmtId="0" fontId="0" fillId="0" borderId="13" xfId="0" applyBorder="1">
      <alignment vertical="center"/>
    </xf>
    <xf numFmtId="0" fontId="0" fillId="0" borderId="14" xfId="0" applyBorder="1">
      <alignment vertical="center"/>
    </xf>
    <xf numFmtId="0" fontId="0" fillId="0" borderId="0" xfId="0" applyFill="1">
      <alignment vertical="center"/>
    </xf>
    <xf numFmtId="0" fontId="6" fillId="0" borderId="0" xfId="0" applyFont="1" applyAlignment="1">
      <alignment horizontal="right" vertical="center"/>
    </xf>
    <xf numFmtId="0" fontId="3" fillId="0" borderId="1" xfId="0" applyFont="1" applyBorder="1">
      <alignment vertical="center"/>
    </xf>
    <xf numFmtId="3" fontId="0" fillId="0" borderId="2" xfId="0" applyNumberFormat="1" applyBorder="1">
      <alignment vertical="center"/>
    </xf>
    <xf numFmtId="3" fontId="8" fillId="0" borderId="2" xfId="0" applyNumberFormat="1" applyFont="1" applyBorder="1">
      <alignment vertical="center"/>
    </xf>
    <xf numFmtId="3" fontId="8" fillId="0" borderId="2" xfId="0" applyNumberFormat="1" applyFont="1" applyFill="1" applyBorder="1">
      <alignment vertical="center"/>
    </xf>
    <xf numFmtId="0" fontId="0" fillId="0" borderId="15" xfId="0" applyBorder="1">
      <alignment vertical="center"/>
    </xf>
    <xf numFmtId="0" fontId="0" fillId="0" borderId="0" xfId="0" applyAlignment="1">
      <alignment horizontal="right" vertical="center"/>
    </xf>
    <xf numFmtId="38" fontId="7" fillId="0" borderId="0" xfId="1" applyFont="1" applyFill="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3" fontId="8" fillId="0" borderId="0" xfId="0" applyNumberFormat="1" applyFont="1">
      <alignment vertical="center"/>
    </xf>
    <xf numFmtId="38" fontId="7" fillId="0" borderId="0" xfId="0" applyNumberFormat="1" applyFont="1">
      <alignment vertical="center"/>
    </xf>
    <xf numFmtId="38" fontId="10" fillId="0" borderId="0" xfId="1" applyFont="1">
      <alignment vertical="center"/>
    </xf>
    <xf numFmtId="176" fontId="7" fillId="0" borderId="0" xfId="0" applyNumberFormat="1" applyFont="1" applyFill="1" applyAlignment="1">
      <alignment horizontal="right" vertical="center"/>
    </xf>
    <xf numFmtId="38" fontId="7" fillId="0" borderId="0" xfId="0" applyNumberFormat="1" applyFont="1" applyFill="1">
      <alignment vertical="center"/>
    </xf>
    <xf numFmtId="38" fontId="0" fillId="0" borderId="0" xfId="1" applyFont="1" applyFill="1" applyAlignment="1">
      <alignment horizontal="right" vertical="center"/>
    </xf>
    <xf numFmtId="38" fontId="0" fillId="0" borderId="0" xfId="1" applyFont="1" applyFill="1">
      <alignment vertical="center"/>
    </xf>
    <xf numFmtId="38" fontId="7" fillId="2" borderId="15" xfId="1" applyFont="1" applyFill="1" applyBorder="1">
      <alignment vertical="center"/>
    </xf>
    <xf numFmtId="0" fontId="11" fillId="0" borderId="0" xfId="0" applyFont="1">
      <alignment vertical="center"/>
    </xf>
    <xf numFmtId="3" fontId="7" fillId="3" borderId="0" xfId="0" applyNumberFormat="1" applyFont="1" applyFill="1">
      <alignment vertical="center"/>
    </xf>
    <xf numFmtId="38" fontId="7" fillId="3" borderId="0" xfId="1" applyFont="1" applyFill="1">
      <alignment vertical="center"/>
    </xf>
    <xf numFmtId="0" fontId="7" fillId="3" borderId="16" xfId="0" applyFont="1" applyFill="1" applyBorder="1">
      <alignment vertical="center"/>
    </xf>
    <xf numFmtId="0" fontId="9" fillId="3" borderId="17" xfId="0" applyFont="1" applyFill="1" applyBorder="1">
      <alignment vertical="center"/>
    </xf>
    <xf numFmtId="0" fontId="9" fillId="3" borderId="18" xfId="0" applyFont="1" applyFill="1" applyBorder="1">
      <alignment vertical="center"/>
    </xf>
    <xf numFmtId="0" fontId="9" fillId="3" borderId="19" xfId="0" applyFont="1" applyFill="1" applyBorder="1">
      <alignment vertical="center"/>
    </xf>
    <xf numFmtId="0" fontId="9" fillId="3" borderId="0" xfId="0" applyFont="1" applyFill="1" applyBorder="1">
      <alignment vertical="center"/>
    </xf>
    <xf numFmtId="0" fontId="9" fillId="3" borderId="20" xfId="0" applyFont="1" applyFill="1" applyBorder="1">
      <alignment vertical="center"/>
    </xf>
    <xf numFmtId="176" fontId="9" fillId="3" borderId="0" xfId="0" applyNumberFormat="1" applyFont="1" applyFill="1" applyBorder="1">
      <alignment vertical="center"/>
    </xf>
    <xf numFmtId="0" fontId="9" fillId="3" borderId="0" xfId="0" applyFont="1" applyFill="1">
      <alignment vertical="center"/>
    </xf>
    <xf numFmtId="0" fontId="9" fillId="3" borderId="21" xfId="0" applyFont="1" applyFill="1" applyBorder="1">
      <alignment vertical="center"/>
    </xf>
    <xf numFmtId="0" fontId="9" fillId="3" borderId="15" xfId="0" applyFont="1" applyFill="1" applyBorder="1">
      <alignment vertical="center"/>
    </xf>
    <xf numFmtId="0" fontId="9" fillId="3" borderId="22" xfId="0" applyFont="1" applyFill="1" applyBorder="1">
      <alignment vertical="center"/>
    </xf>
    <xf numFmtId="176" fontId="7" fillId="3" borderId="0" xfId="0" applyNumberFormat="1" applyFont="1" applyFill="1">
      <alignment vertical="center"/>
    </xf>
    <xf numFmtId="38" fontId="7" fillId="2" borderId="0" xfId="1" applyFont="1" applyFill="1" applyAlignment="1">
      <alignment horizontal="right" vertical="center"/>
    </xf>
    <xf numFmtId="38" fontId="7" fillId="3" borderId="0" xfId="0" applyNumberFormat="1" applyFont="1" applyFill="1">
      <alignment vertical="center"/>
    </xf>
    <xf numFmtId="0" fontId="7" fillId="0" borderId="23" xfId="0" applyFont="1" applyBorder="1">
      <alignment vertical="center"/>
    </xf>
    <xf numFmtId="0" fontId="0" fillId="0" borderId="23" xfId="0" applyBorder="1">
      <alignment vertical="center"/>
    </xf>
    <xf numFmtId="0" fontId="0"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9525</xdr:colOff>
      <xdr:row>32</xdr:row>
      <xdr:rowOff>152400</xdr:rowOff>
    </xdr:from>
    <xdr:to>
      <xdr:col>1</xdr:col>
      <xdr:colOff>342900</xdr:colOff>
      <xdr:row>35</xdr:row>
      <xdr:rowOff>28575</xdr:rowOff>
    </xdr:to>
    <xdr:sp macro="" textlink="">
      <xdr:nvSpPr>
        <xdr:cNvPr id="2" name="正方形/長方形 1"/>
        <xdr:cNvSpPr/>
      </xdr:nvSpPr>
      <xdr:spPr>
        <a:xfrm>
          <a:off x="695325" y="5829300"/>
          <a:ext cx="333375" cy="390525"/>
        </a:xfrm>
        <a:prstGeom prst="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676275</xdr:colOff>
      <xdr:row>29</xdr:row>
      <xdr:rowOff>9525</xdr:rowOff>
    </xdr:from>
    <xdr:to>
      <xdr:col>1</xdr:col>
      <xdr:colOff>361950</xdr:colOff>
      <xdr:row>31</xdr:row>
      <xdr:rowOff>28575</xdr:rowOff>
    </xdr:to>
    <xdr:sp macro="" textlink="">
      <xdr:nvSpPr>
        <xdr:cNvPr id="2" name="正方形/長方形 1"/>
        <xdr:cNvSpPr/>
      </xdr:nvSpPr>
      <xdr:spPr>
        <a:xfrm>
          <a:off x="676275" y="5172075"/>
          <a:ext cx="371475" cy="361950"/>
        </a:xfrm>
        <a:prstGeom prst="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workbookViewId="0">
      <selection activeCell="E23" sqref="E23"/>
    </sheetView>
  </sheetViews>
  <sheetFormatPr defaultRowHeight="13.5"/>
  <cols>
    <col min="4" max="4" width="10.5" bestFit="1" customWidth="1"/>
    <col min="5" max="5" width="9.375" customWidth="1"/>
    <col min="7" max="7" width="11.875" customWidth="1"/>
    <col min="8" max="8" width="17" customWidth="1"/>
    <col min="9" max="9" width="3.625" customWidth="1"/>
  </cols>
  <sheetData>
    <row r="1" spans="1:8">
      <c r="A1" t="s">
        <v>47</v>
      </c>
    </row>
    <row r="2" spans="1:8">
      <c r="F2" s="6"/>
      <c r="G2" s="6"/>
      <c r="H2" s="6"/>
    </row>
    <row r="3" spans="1:8">
      <c r="F3" s="12"/>
      <c r="G3" s="13"/>
      <c r="H3" s="6"/>
    </row>
    <row r="6" spans="1:8">
      <c r="A6" t="s">
        <v>40</v>
      </c>
      <c r="G6" t="s">
        <v>0</v>
      </c>
    </row>
    <row r="8" spans="1:8" ht="21">
      <c r="C8" s="5"/>
      <c r="D8" s="11" t="s">
        <v>35</v>
      </c>
      <c r="E8" s="11"/>
    </row>
    <row r="11" spans="1:8">
      <c r="D11" s="22"/>
      <c r="E11" s="23"/>
      <c r="F11" s="23"/>
      <c r="G11" s="23"/>
      <c r="H11" s="24"/>
    </row>
    <row r="12" spans="1:8">
      <c r="D12" s="25" t="s">
        <v>1</v>
      </c>
      <c r="E12" s="6"/>
      <c r="F12" s="6"/>
      <c r="G12" s="6"/>
      <c r="H12" s="26"/>
    </row>
    <row r="13" spans="1:8">
      <c r="D13" s="25"/>
      <c r="E13" s="6"/>
      <c r="F13" s="6"/>
      <c r="G13" s="6"/>
      <c r="H13" s="26"/>
    </row>
    <row r="14" spans="1:8">
      <c r="D14" s="25" t="s">
        <v>2</v>
      </c>
      <c r="E14" s="6"/>
      <c r="F14" s="14" t="s">
        <v>48</v>
      </c>
      <c r="G14" s="6"/>
      <c r="H14" s="26"/>
    </row>
    <row r="15" spans="1:8">
      <c r="D15" s="25"/>
      <c r="E15" s="6"/>
      <c r="F15" s="6"/>
      <c r="G15" s="6"/>
      <c r="H15" s="26" t="s">
        <v>10</v>
      </c>
    </row>
    <row r="16" spans="1:8">
      <c r="B16" s="8"/>
      <c r="D16" s="25" t="s">
        <v>3</v>
      </c>
      <c r="E16" s="6"/>
      <c r="F16" s="6"/>
      <c r="G16" s="6"/>
      <c r="H16" s="26"/>
    </row>
    <row r="17" spans="2:9">
      <c r="D17" s="27"/>
      <c r="E17" s="28"/>
      <c r="F17" s="28"/>
      <c r="G17" s="28"/>
      <c r="H17" s="29"/>
    </row>
    <row r="18" spans="2:9">
      <c r="E18" s="6"/>
      <c r="F18" s="6"/>
      <c r="G18" s="6"/>
      <c r="H18" s="6"/>
    </row>
    <row r="19" spans="2:9">
      <c r="E19" s="6"/>
      <c r="F19" s="6"/>
      <c r="G19" s="6"/>
      <c r="H19" s="6"/>
    </row>
    <row r="20" spans="2:9" ht="21">
      <c r="B20" s="35" t="s">
        <v>4</v>
      </c>
      <c r="C20" s="36"/>
      <c r="D20" s="38">
        <f>F28</f>
        <v>333000</v>
      </c>
      <c r="E20" s="4" t="s">
        <v>5</v>
      </c>
      <c r="F20" t="s">
        <v>30</v>
      </c>
      <c r="H20" s="21">
        <f>F29</f>
        <v>24666.666666666668</v>
      </c>
      <c r="I20" t="s">
        <v>29</v>
      </c>
    </row>
    <row r="22" spans="2:9">
      <c r="B22" t="s">
        <v>41</v>
      </c>
      <c r="C22" s="74" t="s">
        <v>42</v>
      </c>
      <c r="D22" s="75"/>
      <c r="E22" t="s">
        <v>82</v>
      </c>
    </row>
    <row r="24" spans="2:9">
      <c r="B24" t="s">
        <v>6</v>
      </c>
    </row>
    <row r="25" spans="2:9">
      <c r="H25" s="40" t="s">
        <v>83</v>
      </c>
    </row>
    <row r="26" spans="2:9">
      <c r="C26" t="s">
        <v>33</v>
      </c>
      <c r="F26" s="58">
        <v>500000</v>
      </c>
      <c r="G26" t="s">
        <v>5</v>
      </c>
      <c r="H26" t="s">
        <v>84</v>
      </c>
    </row>
    <row r="27" spans="2:9">
      <c r="C27" t="s">
        <v>7</v>
      </c>
      <c r="F27" s="41">
        <v>167000</v>
      </c>
      <c r="G27" t="s">
        <v>5</v>
      </c>
      <c r="H27" t="s">
        <v>51</v>
      </c>
    </row>
    <row r="28" spans="2:9">
      <c r="C28" s="39" t="s">
        <v>22</v>
      </c>
      <c r="D28" s="39"/>
      <c r="E28" s="39"/>
      <c r="F28" s="56">
        <f>F26-F27</f>
        <v>333000</v>
      </c>
      <c r="G28" t="s">
        <v>5</v>
      </c>
      <c r="H28" t="s">
        <v>8</v>
      </c>
    </row>
    <row r="29" spans="2:9">
      <c r="C29" t="s">
        <v>23</v>
      </c>
      <c r="F29" s="17">
        <f>F28*8/108</f>
        <v>24666.666666666668</v>
      </c>
      <c r="G29" t="s">
        <v>16</v>
      </c>
      <c r="H29" s="57" t="s">
        <v>78</v>
      </c>
    </row>
    <row r="30" spans="2:9">
      <c r="C30" t="s">
        <v>24</v>
      </c>
      <c r="F30" s="17">
        <f>F28-F29</f>
        <v>308333.33333333331</v>
      </c>
      <c r="G30" t="s">
        <v>16</v>
      </c>
      <c r="H30" t="s">
        <v>9</v>
      </c>
    </row>
    <row r="31" spans="2:9">
      <c r="C31" t="s">
        <v>26</v>
      </c>
      <c r="F31" s="17">
        <f>ROUNDDOWN(F30*0.1021,0)</f>
        <v>31480</v>
      </c>
      <c r="G31" t="s">
        <v>16</v>
      </c>
      <c r="H31" t="s">
        <v>25</v>
      </c>
    </row>
    <row r="32" spans="2:9">
      <c r="C32" t="s">
        <v>27</v>
      </c>
      <c r="F32" s="18">
        <f>F28-F31</f>
        <v>301520</v>
      </c>
      <c r="G32" t="s">
        <v>16</v>
      </c>
      <c r="H32" t="s">
        <v>28</v>
      </c>
    </row>
    <row r="34" spans="2:9">
      <c r="B34" t="s">
        <v>38</v>
      </c>
      <c r="C34" t="s">
        <v>14</v>
      </c>
      <c r="E34" s="59">
        <v>500000</v>
      </c>
      <c r="F34" t="s">
        <v>5</v>
      </c>
      <c r="H34" s="33"/>
    </row>
    <row r="35" spans="2:9">
      <c r="B35" t="s">
        <v>39</v>
      </c>
      <c r="C35" s="7" t="s">
        <v>15</v>
      </c>
      <c r="E35" s="41">
        <f>ROUNDDOWN(E34*2/3,0)</f>
        <v>333333</v>
      </c>
      <c r="F35" t="s">
        <v>18</v>
      </c>
      <c r="G35" s="9" t="s">
        <v>32</v>
      </c>
      <c r="H35" s="41">
        <f>+F28</f>
        <v>333000</v>
      </c>
      <c r="I35" t="s">
        <v>17</v>
      </c>
    </row>
    <row r="36" spans="2:9">
      <c r="C36" t="s">
        <v>20</v>
      </c>
      <c r="G36" s="10"/>
      <c r="H36" s="33"/>
    </row>
    <row r="37" spans="2:9">
      <c r="C37" t="s">
        <v>31</v>
      </c>
      <c r="H37" s="33"/>
    </row>
    <row r="41" spans="2:9">
      <c r="D41" t="s">
        <v>11</v>
      </c>
      <c r="E41" s="19" t="s">
        <v>12</v>
      </c>
    </row>
    <row r="43" spans="2:9">
      <c r="D43" t="s">
        <v>13</v>
      </c>
      <c r="E43" s="30" t="s">
        <v>49</v>
      </c>
      <c r="F43" s="31"/>
      <c r="G43" s="32"/>
    </row>
    <row r="45" spans="2:9">
      <c r="C45" t="s">
        <v>37</v>
      </c>
    </row>
    <row r="46" spans="2:9">
      <c r="C46" t="s">
        <v>36</v>
      </c>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13" workbookViewId="0">
      <selection activeCell="H19" sqref="H19"/>
    </sheetView>
  </sheetViews>
  <sheetFormatPr defaultRowHeight="13.5"/>
  <cols>
    <col min="3" max="3" width="8.25" customWidth="1"/>
    <col min="4" max="4" width="11" customWidth="1"/>
    <col min="5" max="5" width="9.125" customWidth="1"/>
    <col min="6" max="6" width="8.375" customWidth="1"/>
    <col min="7" max="7" width="11.25" customWidth="1"/>
    <col min="8" max="8" width="14.375" customWidth="1"/>
    <col min="9" max="9" width="5" customWidth="1"/>
  </cols>
  <sheetData>
    <row r="1" spans="1:8">
      <c r="A1" t="s">
        <v>46</v>
      </c>
    </row>
    <row r="2" spans="1:8">
      <c r="F2" s="6"/>
      <c r="G2" s="6"/>
      <c r="H2" s="6"/>
    </row>
    <row r="3" spans="1:8">
      <c r="F3" s="12"/>
      <c r="G3" s="13"/>
      <c r="H3" s="6"/>
    </row>
    <row r="6" spans="1:8">
      <c r="A6" t="s">
        <v>40</v>
      </c>
      <c r="G6" t="s">
        <v>0</v>
      </c>
    </row>
    <row r="8" spans="1:8" ht="21">
      <c r="C8" s="5"/>
      <c r="D8" s="11" t="s">
        <v>35</v>
      </c>
      <c r="E8" s="11"/>
    </row>
    <row r="11" spans="1:8">
      <c r="D11" s="22"/>
      <c r="E11" s="23"/>
      <c r="F11" s="23"/>
      <c r="G11" s="23"/>
      <c r="H11" s="24"/>
    </row>
    <row r="12" spans="1:8">
      <c r="D12" s="25" t="s">
        <v>1</v>
      </c>
      <c r="E12" s="6"/>
      <c r="F12" s="6"/>
      <c r="G12" s="6"/>
      <c r="H12" s="26"/>
    </row>
    <row r="13" spans="1:8">
      <c r="D13" s="25"/>
      <c r="E13" s="6"/>
      <c r="F13" s="6"/>
      <c r="G13" s="6"/>
      <c r="H13" s="26"/>
    </row>
    <row r="14" spans="1:8">
      <c r="D14" s="25" t="s">
        <v>2</v>
      </c>
      <c r="E14" s="6"/>
      <c r="F14" s="14" t="s">
        <v>50</v>
      </c>
      <c r="G14" s="6"/>
      <c r="H14" s="26"/>
    </row>
    <row r="15" spans="1:8">
      <c r="D15" s="25"/>
      <c r="E15" s="6"/>
      <c r="F15" s="6"/>
      <c r="G15" s="6"/>
      <c r="H15" s="26" t="s">
        <v>10</v>
      </c>
    </row>
    <row r="16" spans="1:8">
      <c r="D16" s="25" t="s">
        <v>3</v>
      </c>
      <c r="E16" s="6"/>
      <c r="F16" s="6"/>
      <c r="G16" s="6"/>
      <c r="H16" s="26"/>
    </row>
    <row r="17" spans="2:9">
      <c r="D17" s="27"/>
      <c r="E17" s="28"/>
      <c r="F17" s="28"/>
      <c r="G17" s="28"/>
      <c r="H17" s="29"/>
    </row>
    <row r="18" spans="2:9">
      <c r="E18" s="6"/>
      <c r="F18" s="6"/>
      <c r="G18" s="6"/>
    </row>
    <row r="19" spans="2:9" ht="21">
      <c r="B19" s="35" t="s">
        <v>4</v>
      </c>
      <c r="C19" s="36"/>
      <c r="D19" s="37">
        <f>F27</f>
        <v>333000</v>
      </c>
      <c r="E19" s="4" t="s">
        <v>5</v>
      </c>
      <c r="F19" t="s">
        <v>30</v>
      </c>
      <c r="H19" s="15">
        <f>F27*8/108</f>
        <v>24666.666666666668</v>
      </c>
      <c r="I19" t="s">
        <v>29</v>
      </c>
    </row>
    <row r="21" spans="2:9">
      <c r="B21" t="s">
        <v>44</v>
      </c>
      <c r="C21" s="74" t="s">
        <v>45</v>
      </c>
      <c r="D21" s="75"/>
      <c r="E21" t="s">
        <v>82</v>
      </c>
    </row>
    <row r="23" spans="2:9">
      <c r="B23" t="s">
        <v>6</v>
      </c>
    </row>
    <row r="25" spans="2:9">
      <c r="C25" t="s">
        <v>34</v>
      </c>
      <c r="F25" s="58">
        <v>500000</v>
      </c>
      <c r="G25" t="s">
        <v>5</v>
      </c>
      <c r="H25" s="76" t="s">
        <v>85</v>
      </c>
    </row>
    <row r="26" spans="2:9">
      <c r="C26" t="s">
        <v>7</v>
      </c>
      <c r="F26" s="41">
        <v>167000</v>
      </c>
      <c r="G26" t="s">
        <v>5</v>
      </c>
      <c r="H26" s="34"/>
    </row>
    <row r="27" spans="2:9">
      <c r="C27" t="s">
        <v>21</v>
      </c>
      <c r="F27" s="16">
        <f>F25-F26</f>
        <v>333000</v>
      </c>
      <c r="G27" t="s">
        <v>5</v>
      </c>
    </row>
    <row r="28" spans="2:9">
      <c r="F28" s="1"/>
    </row>
    <row r="30" spans="2:9">
      <c r="B30" t="s">
        <v>38</v>
      </c>
      <c r="C30" t="s">
        <v>14</v>
      </c>
      <c r="E30" s="59">
        <v>500000</v>
      </c>
      <c r="F30" t="s">
        <v>5</v>
      </c>
    </row>
    <row r="31" spans="2:9">
      <c r="B31" t="s">
        <v>39</v>
      </c>
      <c r="C31" s="7" t="s">
        <v>15</v>
      </c>
      <c r="D31" s="33"/>
      <c r="E31" s="41">
        <f>ROUNDDOWN(E30*2/3,0)</f>
        <v>333333</v>
      </c>
      <c r="F31" s="33" t="s">
        <v>18</v>
      </c>
      <c r="G31" s="9" t="s">
        <v>32</v>
      </c>
      <c r="H31" s="2">
        <f>+F27</f>
        <v>333000</v>
      </c>
      <c r="I31" t="s">
        <v>5</v>
      </c>
    </row>
    <row r="32" spans="2:9">
      <c r="C32" t="s">
        <v>20</v>
      </c>
      <c r="D32" s="33"/>
      <c r="E32" s="33"/>
      <c r="F32" s="33"/>
      <c r="G32" s="10"/>
      <c r="H32" s="33"/>
    </row>
    <row r="33" spans="3:8">
      <c r="C33" t="s">
        <v>19</v>
      </c>
      <c r="H33" s="33"/>
    </row>
    <row r="38" spans="3:8">
      <c r="D38" t="s">
        <v>11</v>
      </c>
      <c r="E38" s="19" t="s">
        <v>12</v>
      </c>
    </row>
    <row r="40" spans="3:8">
      <c r="D40" t="s">
        <v>13</v>
      </c>
      <c r="E40" s="20" t="s">
        <v>49</v>
      </c>
      <c r="F40" s="3"/>
      <c r="G40" s="4"/>
    </row>
    <row r="43" spans="3:8">
      <c r="C43" t="s">
        <v>37</v>
      </c>
    </row>
    <row r="44" spans="3:8">
      <c r="C44" t="s">
        <v>36</v>
      </c>
    </row>
  </sheetData>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opLeftCell="A10" workbookViewId="0">
      <selection activeCell="D18" sqref="D18"/>
    </sheetView>
  </sheetViews>
  <sheetFormatPr defaultRowHeight="13.5"/>
  <cols>
    <col min="4" max="4" width="10.5" bestFit="1" customWidth="1"/>
    <col min="5" max="5" width="9.375" customWidth="1"/>
    <col min="7" max="7" width="11.875" customWidth="1"/>
    <col min="8" max="8" width="17" customWidth="1"/>
    <col min="9" max="9" width="3.625" customWidth="1"/>
  </cols>
  <sheetData>
    <row r="1" spans="1:8">
      <c r="A1" t="s">
        <v>47</v>
      </c>
    </row>
    <row r="2" spans="1:8">
      <c r="F2" s="6"/>
      <c r="G2" s="6"/>
      <c r="H2" s="6"/>
    </row>
    <row r="4" spans="1:8">
      <c r="A4" t="s">
        <v>40</v>
      </c>
      <c r="G4" t="s">
        <v>0</v>
      </c>
    </row>
    <row r="6" spans="1:8" ht="21">
      <c r="C6" s="5"/>
      <c r="D6" s="11" t="s">
        <v>52</v>
      </c>
      <c r="E6" s="11"/>
    </row>
    <row r="10" spans="1:8">
      <c r="D10" t="s">
        <v>1</v>
      </c>
      <c r="E10" s="42"/>
      <c r="F10" s="43"/>
      <c r="G10" s="43"/>
      <c r="H10" s="44"/>
    </row>
    <row r="11" spans="1:8">
      <c r="E11" s="45"/>
      <c r="F11" s="6"/>
      <c r="G11" s="6"/>
      <c r="H11" s="46"/>
    </row>
    <row r="12" spans="1:8">
      <c r="D12" t="s">
        <v>2</v>
      </c>
      <c r="E12" s="45"/>
      <c r="F12" s="14" t="s">
        <v>48</v>
      </c>
      <c r="G12" s="6"/>
      <c r="H12" s="46"/>
    </row>
    <row r="13" spans="1:8">
      <c r="E13" s="45"/>
      <c r="F13" s="6"/>
      <c r="G13" s="6"/>
      <c r="H13" s="46" t="s">
        <v>10</v>
      </c>
    </row>
    <row r="14" spans="1:8">
      <c r="B14" s="8"/>
      <c r="D14" t="s">
        <v>3</v>
      </c>
      <c r="E14" s="47"/>
      <c r="F14" s="39"/>
      <c r="G14" s="39"/>
      <c r="H14" s="48"/>
    </row>
    <row r="15" spans="1:8">
      <c r="E15" s="6"/>
      <c r="F15" s="6"/>
      <c r="G15" s="6"/>
      <c r="H15" s="6"/>
    </row>
    <row r="16" spans="1:8">
      <c r="E16" s="6"/>
      <c r="F16" s="6"/>
      <c r="G16" s="6"/>
      <c r="H16" s="6"/>
    </row>
    <row r="17" spans="2:9">
      <c r="E17" s="6"/>
      <c r="F17" s="6"/>
      <c r="G17" s="6"/>
      <c r="H17" s="6"/>
    </row>
    <row r="18" spans="2:9" ht="21">
      <c r="B18" s="5" t="s">
        <v>4</v>
      </c>
      <c r="C18" s="1"/>
      <c r="D18" s="49">
        <f>F26</f>
        <v>26600</v>
      </c>
      <c r="E18" t="s">
        <v>5</v>
      </c>
      <c r="F18" t="s">
        <v>30</v>
      </c>
      <c r="H18" s="15">
        <f>F27</f>
        <v>1970.3703703703704</v>
      </c>
      <c r="I18" t="s">
        <v>29</v>
      </c>
    </row>
    <row r="20" spans="2:9">
      <c r="B20" t="s">
        <v>54</v>
      </c>
      <c r="C20" s="74" t="s">
        <v>55</v>
      </c>
      <c r="D20" s="75"/>
      <c r="E20" t="s">
        <v>87</v>
      </c>
    </row>
    <row r="22" spans="2:9">
      <c r="B22" t="s">
        <v>6</v>
      </c>
    </row>
    <row r="24" spans="2:9">
      <c r="C24" t="s">
        <v>33</v>
      </c>
      <c r="F24" s="58">
        <v>40000</v>
      </c>
      <c r="G24" t="s">
        <v>5</v>
      </c>
      <c r="H24" t="s">
        <v>86</v>
      </c>
    </row>
    <row r="25" spans="2:9">
      <c r="C25" t="s">
        <v>7</v>
      </c>
      <c r="F25" s="41">
        <v>13400</v>
      </c>
      <c r="G25" t="s">
        <v>5</v>
      </c>
      <c r="H25" t="s">
        <v>56</v>
      </c>
    </row>
    <row r="26" spans="2:9">
      <c r="C26" t="s">
        <v>22</v>
      </c>
      <c r="F26" s="16">
        <f>F24-F25</f>
        <v>26600</v>
      </c>
      <c r="G26" t="s">
        <v>5</v>
      </c>
      <c r="H26" t="s">
        <v>57</v>
      </c>
    </row>
    <row r="27" spans="2:9">
      <c r="C27" t="s">
        <v>23</v>
      </c>
      <c r="F27" s="17">
        <f>F26*8/108</f>
        <v>1970.3703703703704</v>
      </c>
      <c r="G27" t="s">
        <v>5</v>
      </c>
      <c r="H27" s="57" t="s">
        <v>79</v>
      </c>
    </row>
    <row r="28" spans="2:9">
      <c r="C28" t="s">
        <v>24</v>
      </c>
      <c r="F28" s="17">
        <f>F26-F27</f>
        <v>24629.629629629628</v>
      </c>
      <c r="G28" t="s">
        <v>5</v>
      </c>
      <c r="H28" t="s">
        <v>58</v>
      </c>
    </row>
    <row r="29" spans="2:9">
      <c r="C29" t="s">
        <v>26</v>
      </c>
      <c r="F29" s="17">
        <f>ROUNDDOWN(F28*0.1021,0)</f>
        <v>2514</v>
      </c>
      <c r="G29" t="s">
        <v>5</v>
      </c>
      <c r="H29" t="s">
        <v>59</v>
      </c>
    </row>
    <row r="30" spans="2:9">
      <c r="C30" t="s">
        <v>27</v>
      </c>
      <c r="F30" s="18">
        <f>F26-F29</f>
        <v>24086</v>
      </c>
      <c r="G30" t="s">
        <v>5</v>
      </c>
      <c r="H30" t="s">
        <v>60</v>
      </c>
    </row>
    <row r="32" spans="2:9">
      <c r="B32" t="s">
        <v>38</v>
      </c>
      <c r="C32" t="s">
        <v>61</v>
      </c>
      <c r="E32" s="71">
        <f>ROUNDDOWN(F24*2/3,0)</f>
        <v>26666</v>
      </c>
      <c r="F32" t="s">
        <v>18</v>
      </c>
      <c r="G32" t="s">
        <v>62</v>
      </c>
      <c r="H32" s="50">
        <f>+F26</f>
        <v>26600</v>
      </c>
    </row>
    <row r="33" spans="2:9">
      <c r="B33" t="s">
        <v>39</v>
      </c>
      <c r="C33" t="s">
        <v>63</v>
      </c>
    </row>
    <row r="34" spans="2:9">
      <c r="C34" t="s">
        <v>64</v>
      </c>
    </row>
    <row r="36" spans="2:9">
      <c r="G36" s="51" t="s">
        <v>81</v>
      </c>
      <c r="H36" s="52">
        <v>26600</v>
      </c>
      <c r="I36" t="s">
        <v>5</v>
      </c>
    </row>
    <row r="37" spans="2:9">
      <c r="G37" s="9" t="s">
        <v>62</v>
      </c>
      <c r="H37" s="72">
        <f>+F26</f>
        <v>26600</v>
      </c>
      <c r="I37" t="s">
        <v>5</v>
      </c>
    </row>
    <row r="38" spans="2:9">
      <c r="C38" s="77" t="s">
        <v>65</v>
      </c>
      <c r="D38" s="78"/>
      <c r="E38" s="59">
        <v>320000</v>
      </c>
      <c r="F38" t="s">
        <v>18</v>
      </c>
      <c r="G38" t="s">
        <v>80</v>
      </c>
      <c r="H38" s="73">
        <f>+H36+H37</f>
        <v>53200</v>
      </c>
      <c r="I38" t="s">
        <v>5</v>
      </c>
    </row>
    <row r="39" spans="2:9">
      <c r="C39" s="78"/>
      <c r="D39" s="78"/>
      <c r="E39" s="55"/>
      <c r="G39" s="9"/>
      <c r="H39" s="54"/>
    </row>
    <row r="40" spans="2:9">
      <c r="E40" s="33"/>
      <c r="H40" s="33"/>
    </row>
    <row r="41" spans="2:9">
      <c r="D41" t="s">
        <v>11</v>
      </c>
      <c r="E41" s="19" t="s">
        <v>12</v>
      </c>
      <c r="H41" s="33"/>
    </row>
    <row r="43" spans="2:9">
      <c r="D43" t="s">
        <v>13</v>
      </c>
      <c r="E43" s="20" t="s">
        <v>53</v>
      </c>
      <c r="F43" s="3"/>
      <c r="G43" s="4"/>
    </row>
    <row r="45" spans="2:9">
      <c r="C45" t="s">
        <v>37</v>
      </c>
    </row>
    <row r="46" spans="2:9">
      <c r="C46" t="s">
        <v>36</v>
      </c>
    </row>
    <row r="60" spans="2:8">
      <c r="B60" s="60" t="s">
        <v>66</v>
      </c>
      <c r="C60" s="61"/>
      <c r="D60" s="61"/>
      <c r="E60" s="61"/>
      <c r="F60" s="61"/>
      <c r="G60" s="61"/>
      <c r="H60" s="62"/>
    </row>
    <row r="61" spans="2:8">
      <c r="B61" s="63" t="s">
        <v>67</v>
      </c>
      <c r="C61" s="64"/>
      <c r="D61" s="64"/>
      <c r="E61" s="64"/>
      <c r="F61" s="64"/>
      <c r="G61" s="64"/>
      <c r="H61" s="65"/>
    </row>
    <row r="62" spans="2:8">
      <c r="B62" s="63"/>
      <c r="C62" s="64"/>
      <c r="D62" s="64"/>
      <c r="E62" s="64"/>
      <c r="F62" s="64"/>
      <c r="G62" s="64"/>
      <c r="H62" s="65"/>
    </row>
    <row r="63" spans="2:8">
      <c r="B63" s="63" t="s">
        <v>68</v>
      </c>
      <c r="C63" s="64"/>
      <c r="D63" s="64"/>
      <c r="E63" s="66">
        <v>480000</v>
      </c>
      <c r="F63" s="64" t="s">
        <v>69</v>
      </c>
      <c r="G63" s="67"/>
      <c r="H63" s="65"/>
    </row>
    <row r="64" spans="2:8">
      <c r="B64" s="63" t="s">
        <v>70</v>
      </c>
      <c r="C64" s="64"/>
      <c r="D64" s="64"/>
      <c r="E64" s="66">
        <v>320000</v>
      </c>
      <c r="F64" s="64"/>
      <c r="G64" s="64"/>
      <c r="H64" s="65"/>
    </row>
    <row r="65" spans="2:8">
      <c r="B65" s="63" t="s">
        <v>71</v>
      </c>
      <c r="C65" s="64"/>
      <c r="D65" s="64"/>
      <c r="E65" s="64"/>
      <c r="F65" s="64"/>
      <c r="G65" s="64"/>
      <c r="H65" s="65"/>
    </row>
    <row r="66" spans="2:8">
      <c r="B66" s="63" t="s">
        <v>72</v>
      </c>
      <c r="C66" s="64"/>
      <c r="D66" s="64"/>
      <c r="E66" s="64"/>
      <c r="F66" s="64"/>
      <c r="G66" s="64"/>
      <c r="H66" s="65"/>
    </row>
    <row r="67" spans="2:8">
      <c r="B67" s="68"/>
      <c r="C67" s="69"/>
      <c r="D67" s="69"/>
      <c r="E67" s="69"/>
      <c r="F67" s="69"/>
      <c r="G67" s="69"/>
      <c r="H67" s="70"/>
    </row>
  </sheetData>
  <mergeCells count="1">
    <mergeCell ref="C38:D39"/>
  </mergeCells>
  <phoneticPr fontId="2"/>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opLeftCell="A10" workbookViewId="0">
      <selection activeCell="D19" sqref="D19"/>
    </sheetView>
  </sheetViews>
  <sheetFormatPr defaultRowHeight="13.5"/>
  <cols>
    <col min="3" max="3" width="8.25" customWidth="1"/>
    <col min="4" max="4" width="11" customWidth="1"/>
    <col min="5" max="5" width="9.125" customWidth="1"/>
    <col min="6" max="6" width="8.375" customWidth="1"/>
    <col min="7" max="7" width="11.25" customWidth="1"/>
    <col min="8" max="8" width="14.375" customWidth="1"/>
    <col min="9" max="9" width="5" customWidth="1"/>
  </cols>
  <sheetData>
    <row r="1" spans="1:8">
      <c r="A1" t="s">
        <v>73</v>
      </c>
    </row>
    <row r="2" spans="1:8">
      <c r="F2" s="6"/>
      <c r="G2" s="6"/>
      <c r="H2" s="6"/>
    </row>
    <row r="3" spans="1:8">
      <c r="F3" s="12"/>
      <c r="G3" s="13"/>
      <c r="H3" s="6"/>
    </row>
    <row r="6" spans="1:8">
      <c r="A6" t="s">
        <v>40</v>
      </c>
      <c r="G6" t="s">
        <v>0</v>
      </c>
    </row>
    <row r="8" spans="1:8" ht="21">
      <c r="C8" s="5"/>
      <c r="D8" s="11" t="s">
        <v>52</v>
      </c>
      <c r="E8" s="11"/>
    </row>
    <row r="12" spans="1:8">
      <c r="D12" t="s">
        <v>1</v>
      </c>
      <c r="E12" s="42"/>
      <c r="F12" s="43"/>
      <c r="G12" s="43"/>
      <c r="H12" s="44"/>
    </row>
    <row r="13" spans="1:8">
      <c r="E13" s="45"/>
      <c r="F13" s="6"/>
      <c r="G13" s="6"/>
      <c r="H13" s="46"/>
    </row>
    <row r="14" spans="1:8">
      <c r="D14" t="s">
        <v>2</v>
      </c>
      <c r="E14" s="45"/>
      <c r="F14" s="14" t="s">
        <v>50</v>
      </c>
      <c r="G14" s="6"/>
      <c r="H14" s="46"/>
    </row>
    <row r="15" spans="1:8">
      <c r="E15" s="45"/>
      <c r="F15" s="6"/>
      <c r="G15" s="6"/>
      <c r="H15" s="46" t="s">
        <v>10</v>
      </c>
    </row>
    <row r="16" spans="1:8">
      <c r="D16" t="s">
        <v>3</v>
      </c>
      <c r="E16" s="47"/>
      <c r="F16" s="39"/>
      <c r="G16" s="39"/>
      <c r="H16" s="48"/>
    </row>
    <row r="17" spans="2:9">
      <c r="E17" s="6"/>
      <c r="F17" s="6"/>
      <c r="G17" s="6"/>
      <c r="H17" s="6"/>
    </row>
    <row r="18" spans="2:9">
      <c r="E18" s="6"/>
      <c r="F18" s="6"/>
      <c r="G18" s="6"/>
    </row>
    <row r="19" spans="2:9" ht="21">
      <c r="B19" s="5" t="s">
        <v>4</v>
      </c>
      <c r="C19" s="1"/>
      <c r="D19" s="49">
        <f>F27</f>
        <v>26600</v>
      </c>
      <c r="E19" t="s">
        <v>5</v>
      </c>
      <c r="F19" t="s">
        <v>30</v>
      </c>
      <c r="H19" s="15">
        <f>F27*8/108</f>
        <v>1970.3703703703704</v>
      </c>
      <c r="I19" t="s">
        <v>29</v>
      </c>
    </row>
    <row r="21" spans="2:9">
      <c r="B21" t="s">
        <v>54</v>
      </c>
      <c r="C21" s="14" t="s">
        <v>74</v>
      </c>
      <c r="D21" s="6"/>
      <c r="E21" t="s">
        <v>43</v>
      </c>
    </row>
    <row r="23" spans="2:9">
      <c r="B23" t="s">
        <v>6</v>
      </c>
    </row>
    <row r="25" spans="2:9">
      <c r="C25" t="s">
        <v>34</v>
      </c>
      <c r="F25" s="58">
        <v>40000</v>
      </c>
      <c r="G25" t="s">
        <v>5</v>
      </c>
      <c r="H25" t="s">
        <v>88</v>
      </c>
    </row>
    <row r="26" spans="2:9">
      <c r="C26" t="s">
        <v>7</v>
      </c>
      <c r="F26" s="41">
        <v>13400</v>
      </c>
      <c r="G26" t="s">
        <v>5</v>
      </c>
      <c r="H26" t="s">
        <v>56</v>
      </c>
    </row>
    <row r="27" spans="2:9">
      <c r="C27" t="s">
        <v>21</v>
      </c>
      <c r="F27" s="16">
        <f>+F25-F26</f>
        <v>26600</v>
      </c>
      <c r="G27" t="s">
        <v>5</v>
      </c>
      <c r="H27" t="s">
        <v>57</v>
      </c>
    </row>
    <row r="28" spans="2:9">
      <c r="F28" s="1"/>
    </row>
    <row r="29" spans="2:9">
      <c r="E29" s="33"/>
      <c r="H29" s="33"/>
    </row>
    <row r="30" spans="2:9">
      <c r="B30" t="s">
        <v>38</v>
      </c>
      <c r="C30" t="s">
        <v>61</v>
      </c>
      <c r="E30" s="59">
        <f>ROUNDDOWN(F25*0.666666666666667,0)</f>
        <v>26666</v>
      </c>
      <c r="F30" t="s">
        <v>18</v>
      </c>
      <c r="G30" t="s">
        <v>62</v>
      </c>
      <c r="H30" s="53">
        <f>+F27</f>
        <v>26600</v>
      </c>
      <c r="I30" t="s">
        <v>5</v>
      </c>
    </row>
    <row r="31" spans="2:9">
      <c r="B31" t="s">
        <v>39</v>
      </c>
      <c r="C31" t="s">
        <v>63</v>
      </c>
      <c r="E31" s="33"/>
      <c r="G31" s="10"/>
      <c r="H31" s="33"/>
    </row>
    <row r="32" spans="2:9">
      <c r="C32" t="s">
        <v>64</v>
      </c>
      <c r="E32" s="33"/>
      <c r="H32" s="33"/>
    </row>
    <row r="33" spans="3:9">
      <c r="H33" s="33"/>
    </row>
    <row r="34" spans="3:9">
      <c r="G34" s="51" t="s">
        <v>81</v>
      </c>
      <c r="H34" s="52">
        <v>26600</v>
      </c>
      <c r="I34" t="s">
        <v>5</v>
      </c>
    </row>
    <row r="35" spans="3:9">
      <c r="G35" s="9" t="s">
        <v>62</v>
      </c>
      <c r="H35" s="72">
        <f>+F27</f>
        <v>26600</v>
      </c>
      <c r="I35" t="s">
        <v>5</v>
      </c>
    </row>
    <row r="36" spans="3:9" ht="13.5" customHeight="1">
      <c r="C36" s="77" t="s">
        <v>75</v>
      </c>
      <c r="D36" s="78"/>
      <c r="E36" s="59">
        <v>320000</v>
      </c>
      <c r="F36" t="s">
        <v>18</v>
      </c>
      <c r="G36" t="s">
        <v>80</v>
      </c>
      <c r="H36" s="73">
        <f>+H34+H35</f>
        <v>53200</v>
      </c>
      <c r="I36" t="s">
        <v>5</v>
      </c>
    </row>
    <row r="37" spans="3:9">
      <c r="C37" s="78"/>
      <c r="D37" s="78"/>
      <c r="E37" s="55"/>
      <c r="G37" s="9"/>
      <c r="H37" s="54"/>
    </row>
    <row r="38" spans="3:9">
      <c r="E38" s="33"/>
      <c r="H38" s="33"/>
    </row>
    <row r="40" spans="3:9">
      <c r="D40" t="s">
        <v>11</v>
      </c>
      <c r="E40" s="19" t="s">
        <v>12</v>
      </c>
    </row>
    <row r="42" spans="3:9">
      <c r="D42" t="s">
        <v>13</v>
      </c>
      <c r="E42" s="20" t="s">
        <v>53</v>
      </c>
      <c r="F42" s="3"/>
      <c r="G42" s="4"/>
    </row>
    <row r="45" spans="3:9">
      <c r="C45" t="s">
        <v>37</v>
      </c>
    </row>
    <row r="46" spans="3:9">
      <c r="C46" t="s">
        <v>76</v>
      </c>
    </row>
    <row r="60" spans="2:8">
      <c r="B60" s="60" t="s">
        <v>66</v>
      </c>
      <c r="C60" s="61"/>
      <c r="D60" s="61"/>
      <c r="E60" s="61"/>
      <c r="F60" s="61"/>
      <c r="G60" s="61"/>
      <c r="H60" s="62"/>
    </row>
    <row r="61" spans="2:8">
      <c r="B61" s="63" t="s">
        <v>67</v>
      </c>
      <c r="C61" s="64"/>
      <c r="D61" s="64"/>
      <c r="E61" s="64"/>
      <c r="F61" s="64"/>
      <c r="G61" s="64"/>
      <c r="H61" s="65"/>
    </row>
    <row r="62" spans="2:8">
      <c r="B62" s="63"/>
      <c r="C62" s="64"/>
      <c r="D62" s="64"/>
      <c r="E62" s="64"/>
      <c r="F62" s="64"/>
      <c r="G62" s="64"/>
      <c r="H62" s="65"/>
    </row>
    <row r="63" spans="2:8">
      <c r="B63" s="63" t="s">
        <v>68</v>
      </c>
      <c r="C63" s="64"/>
      <c r="D63" s="64"/>
      <c r="E63" s="66">
        <v>480000</v>
      </c>
      <c r="F63" s="64" t="s">
        <v>69</v>
      </c>
      <c r="G63" s="67"/>
      <c r="H63" s="65"/>
    </row>
    <row r="64" spans="2:8">
      <c r="B64" s="63" t="s">
        <v>77</v>
      </c>
      <c r="C64" s="64"/>
      <c r="D64" s="64"/>
      <c r="E64" s="66">
        <v>320000</v>
      </c>
      <c r="F64" s="64"/>
      <c r="G64" s="64"/>
      <c r="H64" s="65"/>
    </row>
    <row r="65" spans="2:8">
      <c r="B65" s="63" t="s">
        <v>71</v>
      </c>
      <c r="C65" s="64"/>
      <c r="D65" s="64"/>
      <c r="E65" s="64"/>
      <c r="F65" s="64"/>
      <c r="G65" s="64"/>
      <c r="H65" s="65"/>
    </row>
    <row r="66" spans="2:8">
      <c r="B66" s="63" t="s">
        <v>72</v>
      </c>
      <c r="C66" s="64"/>
      <c r="D66" s="64"/>
      <c r="E66" s="64"/>
      <c r="F66" s="64"/>
      <c r="G66" s="64"/>
      <c r="H66" s="65"/>
    </row>
    <row r="67" spans="2:8">
      <c r="B67" s="68"/>
      <c r="C67" s="69"/>
      <c r="D67" s="69"/>
      <c r="E67" s="69"/>
      <c r="F67" s="69"/>
      <c r="G67" s="69"/>
      <c r="H67" s="70"/>
    </row>
  </sheetData>
  <mergeCells count="1">
    <mergeCell ref="C36:D37"/>
  </mergeCells>
  <phoneticPr fontId="2"/>
  <pageMargins left="0.70866141732283472" right="0.7086614173228347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１-①計画策定費用（個人）</vt:lpstr>
      <vt:lpstr>１-②計画策定費用（法人）</vt:lpstr>
      <vt:lpstr>２-①モニタリング費用 （個人）</vt:lpstr>
      <vt:lpstr>２-②モニタリング費用（法人）</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2018-03-06T01:12:27Z</dcterms:created>
  <dcterms:modified xsi:type="dcterms:W3CDTF">2018-03-06T01:12:34Z</dcterms:modified>
</cp:coreProperties>
</file>